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83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\Economato\$ GARE 2017\GARA ACCOGLIENZA PERSONE ADULTE\"/>
    </mc:Choice>
  </mc:AlternateContent>
  <bookViews>
    <workbookView xWindow="0" yWindow="0" windowWidth="12705" windowHeight="10665" activeTab="2" xr2:uid="{00000000-000D-0000-FFFF-FFFF00000000}"/>
  </bookViews>
  <sheets>
    <sheet name="Lotto 1" sheetId="1" r:id="rId1"/>
    <sheet name="Lotto 2" sheetId="2" r:id="rId2"/>
    <sheet name="Lotto 3" sheetId="3" r:id="rId3"/>
  </sheets>
  <externalReferences>
    <externalReference r:id="rId4"/>
  </externalReferences>
  <calcPr calcId="171027"/>
</workbook>
</file>

<file path=xl/calcChain.xml><?xml version="1.0" encoding="utf-8"?>
<calcChain xmlns="http://schemas.openxmlformats.org/spreadsheetml/2006/main">
  <c r="D3" i="3" l="1"/>
  <c r="D2" i="3"/>
  <c r="F3" i="3" l="1"/>
  <c r="G3" i="3" s="1"/>
  <c r="H3" i="3" s="1"/>
  <c r="F2" i="3"/>
  <c r="G2" i="3" s="1"/>
  <c r="D4" i="3"/>
  <c r="F5" i="2"/>
  <c r="B4" i="2"/>
  <c r="F4" i="2" s="1"/>
  <c r="G4" i="2" s="1"/>
  <c r="H4" i="2" s="1"/>
  <c r="D3" i="2"/>
  <c r="F2" i="2"/>
  <c r="G2" i="2" s="1"/>
  <c r="D2" i="2"/>
  <c r="F4" i="1"/>
  <c r="G4" i="1" s="1"/>
  <c r="H4" i="1" s="1"/>
  <c r="D4" i="1"/>
  <c r="F3" i="1"/>
  <c r="C3" i="1"/>
  <c r="D3" i="1" s="1"/>
  <c r="F2" i="1"/>
  <c r="G2" i="1" s="1"/>
  <c r="D2" i="1"/>
  <c r="D5" i="1" l="1"/>
  <c r="G3" i="1"/>
  <c r="H3" i="1" s="1"/>
  <c r="G4" i="3"/>
  <c r="H2" i="3"/>
  <c r="H4" i="3" s="1"/>
  <c r="G5" i="2"/>
  <c r="F3" i="2"/>
  <c r="G3" i="2" s="1"/>
  <c r="H3" i="2" s="1"/>
  <c r="D4" i="2"/>
  <c r="D5" i="2" s="1"/>
  <c r="H2" i="2"/>
  <c r="H5" i="2" s="1"/>
  <c r="H2" i="1"/>
  <c r="H5" i="1" s="1"/>
  <c r="G5" i="1" l="1"/>
</calcChain>
</file>

<file path=xl/sharedStrings.xml><?xml version="1.0" encoding="utf-8"?>
<sst xmlns="http://schemas.openxmlformats.org/spreadsheetml/2006/main" count="32" uniqueCount="20">
  <si>
    <t xml:space="preserve">Lotto 1 </t>
  </si>
  <si>
    <t>euro a persona al gg</t>
  </si>
  <si>
    <t>nr posti</t>
  </si>
  <si>
    <t>annuale</t>
  </si>
  <si>
    <t>% sconto offerta</t>
  </si>
  <si>
    <t>valore offerta</t>
  </si>
  <si>
    <t>valore totale annuale offerta</t>
  </si>
  <si>
    <t>valore totale 25 mesi offerta</t>
  </si>
  <si>
    <t>a) accoglienza</t>
  </si>
  <si>
    <t>b) accoglienza per vulnerabili</t>
  </si>
  <si>
    <t>c) accoglienza per vulnerabili</t>
  </si>
  <si>
    <t xml:space="preserve">Lotto 2 </t>
  </si>
  <si>
    <t>a)accoglienza per vulnerabili bis</t>
  </si>
  <si>
    <t>b) emergenza freddo (valore per periodo)</t>
  </si>
  <si>
    <t>c) unità di strada (valorep er periodo)</t>
  </si>
  <si>
    <t>Lotto 3</t>
  </si>
  <si>
    <t>euro al mese a famiglia</t>
  </si>
  <si>
    <t>nr nuclei</t>
  </si>
  <si>
    <t>a) assistenza alloggiativa e vitto</t>
  </si>
  <si>
    <t xml:space="preserve"> b) assistenza e supervisione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</si>
</sst>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€&quot;\ * #,##0.00_-;\-&quot;€&quot;\ * #,##0.00_-;_-&quot;€&quot;\ * &quot;-&quot;??_-;_-@_-"/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6">
    <xf numFmtId="0" fontId="0" fillId="0" borderId="0" xfId="0"/>
    <xf numFmtId="44" fontId="0" fillId="0" borderId="0" xfId="2" applyFont="1" applyBorder="1"/>
    <xf numFmtId="0" fontId="0" fillId="0" borderId="0" xfId="0" applyFont="1" applyBorder="1" applyAlignment="1">
      <alignment horizontal="center" vertical="center" wrapText="1"/>
    </xf>
    <xf numFmtId="0" fontId="1" fillId="0" borderId="0" xfId="0" applyFont="1" applyBorder="1"/>
    <xf numFmtId="43" fontId="1" fillId="0" borderId="0" xfId="1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Font="1" applyBorder="1"/>
    <xf numFmtId="43" fontId="1" fillId="0" borderId="0" xfId="1" applyFont="1" applyBorder="1"/>
    <xf numFmtId="9" fontId="3" fillId="0" borderId="0" xfId="0" applyNumberFormat="1" applyFont="1" applyBorder="1"/>
    <xf numFmtId="43" fontId="2" fillId="2" borderId="0" xfId="1" applyFont="1" applyFill="1" applyBorder="1"/>
    <xf numFmtId="43" fontId="2" fillId="2" borderId="0" xfId="0" applyNumberFormat="1" applyFont="1" applyFill="1" applyBorder="1"/>
    <xf numFmtId="43" fontId="2" fillId="0" borderId="0" xfId="1" applyFont="1" applyBorder="1"/>
    <xf numFmtId="43" fontId="2" fillId="0" borderId="0" xfId="1" applyFont="1" applyBorder="1" applyAlignment="1">
      <alignment horizontal="center" vertical="center" wrapText="1"/>
    </xf>
    <xf numFmtId="0" fontId="0" fillId="0" borderId="0" xfId="0" applyFont="1" applyFill="1" applyBorder="1"/>
    <xf numFmtId="44" fontId="1" fillId="0" borderId="0" xfId="0" applyNumberFormat="1" applyFont="1" applyBorder="1"/>
    <xf numFmtId="44" fontId="1" fillId="0" borderId="0" xfId="2" applyFont="1" applyBorder="1"/>
  </cellXfs>
  <cellStyles count="3">
    <cellStyle name="Migliaia" xfId="1" builtinId="3"/>
    <cellStyle name="Normale" xfId="0" builtinId="0"/>
    <cellStyle name="Valuta" xfId="2" builtinId="4"/>
  </cellStyles>
  <dxfs count="2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&quot;€&quot;\ * #,##0.00_-;\-&quot;€&quot;\ * #,##0.00_-;_-&quot;€&quot;\ 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Rolli/Desktop/Documenti%20di%20lavoro/ASP%20Lavoro/Programmazione%202017/Progetto%20PON-FEAD%20acocglienza/16%2012%2016%20prospetto%20spese%20per%20senza%20fissa%20dimor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glio1"/>
      <sheetName val="modifica"/>
      <sheetName val="Foglio2"/>
      <sheetName val="Foglio3"/>
    </sheetNames>
    <sheetDataSet>
      <sheetData sheetId="0">
        <row r="12">
          <cell r="G12">
            <v>700</v>
          </cell>
        </row>
      </sheetData>
      <sheetData sheetId="1">
        <row r="11">
          <cell r="C11">
            <v>14600</v>
          </cell>
        </row>
        <row r="17">
          <cell r="C17">
            <v>3493.1440000000002</v>
          </cell>
        </row>
      </sheetData>
      <sheetData sheetId="2"/>
      <sheetData sheetId="3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la1" displayName="Tabella1" ref="A1:H5" totalsRowShown="0" headerRowDxfId="28" dataDxfId="27">
  <autoFilter ref="A1:H5" xr:uid="{00000000-0009-0000-0100-000001000000}"/>
  <tableColumns count="8">
    <tableColumn id="1" xr3:uid="{00000000-0010-0000-0000-000001000000}" name="Lotto 1 " dataDxfId="26" dataCellStyle="Valuta"/>
    <tableColumn id="2" xr3:uid="{00000000-0010-0000-0000-000002000000}" name="euro a persona al gg" dataDxfId="25"/>
    <tableColumn id="3" xr3:uid="{00000000-0010-0000-0000-000003000000}" name="nr posti" dataDxfId="24"/>
    <tableColumn id="6" xr3:uid="{00000000-0010-0000-0000-000006000000}" name="annuale" dataDxfId="23" dataCellStyle="Migliaia"/>
    <tableColumn id="10" xr3:uid="{00000000-0010-0000-0000-00000A000000}" name="% sconto offerta" dataDxfId="22"/>
    <tableColumn id="11" xr3:uid="{00000000-0010-0000-0000-00000B000000}" name="valore offerta" dataDxfId="21" dataCellStyle="Migliaia">
      <calculatedColumnFormula>(Tabella1[[#This Row],[euro a persona al gg]]-(Tabella1[[#This Row],[euro a persona al gg]]*Tabella1[[#This Row],[% sconto offerta]]))</calculatedColumnFormula>
    </tableColumn>
    <tableColumn id="12" xr3:uid="{00000000-0010-0000-0000-00000C000000}" name="valore totale annuale offerta" dataDxfId="20" dataCellStyle="Migliaia">
      <calculatedColumnFormula>Tabella1[[#This Row],[valore offerta]]*Tabella1[[#This Row],[nr posti]]*365</calculatedColumnFormula>
    </tableColumn>
    <tableColumn id="13" xr3:uid="{00000000-0010-0000-0000-00000D000000}" name="valore totale 25 mesi offerta" dataDxfId="19" dataCellStyle="Migliaia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ella2" displayName="Tabella2" ref="A1:H5" totalsRowShown="0" headerRowDxfId="18" dataDxfId="17">
  <autoFilter ref="A1:H5" xr:uid="{00000000-0009-0000-0100-000002000000}"/>
  <tableColumns count="8">
    <tableColumn id="1" xr3:uid="{00000000-0010-0000-0100-000001000000}" name="Lotto 2 " dataDxfId="16" dataCellStyle="Valuta"/>
    <tableColumn id="2" xr3:uid="{00000000-0010-0000-0100-000002000000}" name="euro a persona al gg" dataDxfId="15"/>
    <tableColumn id="3" xr3:uid="{00000000-0010-0000-0100-000003000000}" name="nr posti" dataDxfId="14"/>
    <tableColumn id="6" xr3:uid="{00000000-0010-0000-0100-000006000000}" name="annuale" dataDxfId="13" dataCellStyle="Migliaia"/>
    <tableColumn id="10" xr3:uid="{00000000-0010-0000-0100-00000A000000}" name="% sconto offerta" dataDxfId="12"/>
    <tableColumn id="11" xr3:uid="{00000000-0010-0000-0100-00000B000000}" name="valore offerta" dataDxfId="11" dataCellStyle="Migliaia">
      <calculatedColumnFormula>(Tabella2[[#This Row],[euro a persona al gg]]-(Tabella2[[#This Row],[euro a persona al gg]]*Tabella2[[#This Row],[% sconto offerta]]))</calculatedColumnFormula>
    </tableColumn>
    <tableColumn id="12" xr3:uid="{00000000-0010-0000-0100-00000C000000}" name="valore totale annuale offerta" dataDxfId="10" dataCellStyle="Migliaia">
      <calculatedColumnFormula>Tabella2[[#This Row],[valore offerta]]*Tabella2[[#This Row],[nr posti]]*365</calculatedColumnFormula>
    </tableColumn>
    <tableColumn id="13" xr3:uid="{00000000-0010-0000-0100-00000D000000}" name="valore totale 25 mesi offerta" dataDxfId="9" dataCellStyle="Migliaia"/>
  </tableColumns>
  <tableStyleInfo name="TableStyleLight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ella3" displayName="Tabella3" ref="A1:H4" totalsRowShown="0" headerRowDxfId="8" dataDxfId="7">
  <autoFilter ref="A1:H4" xr:uid="{00000000-0009-0000-0100-000003000000}"/>
  <tableColumns count="8">
    <tableColumn id="1" xr3:uid="{00000000-0010-0000-0200-000001000000}" name="Lotto 3" dataDxfId="6" dataCellStyle="Valuta"/>
    <tableColumn id="2" xr3:uid="{00000000-0010-0000-0200-000002000000}" name="euro al mese a famiglia" dataDxfId="5"/>
    <tableColumn id="3" xr3:uid="{00000000-0010-0000-0200-000003000000}" name="nr nuclei" dataDxfId="4"/>
    <tableColumn id="6" xr3:uid="{00000000-0010-0000-0200-000006000000}" name="annuale"/>
    <tableColumn id="10" xr3:uid="{00000000-0010-0000-0200-00000A000000}" name="% sconto offerta" dataDxfId="3"/>
    <tableColumn id="11" xr3:uid="{00000000-0010-0000-0200-00000B000000}" name="valore offerta" dataDxfId="2" dataCellStyle="Migliaia"/>
    <tableColumn id="12" xr3:uid="{00000000-0010-0000-0200-00000C000000}" name="valore totale annuale offerta" dataDxfId="1" dataCellStyle="Migliaia"/>
    <tableColumn id="13" xr3:uid="{00000000-0010-0000-0200-00000D000000}" name="valore totale 25 mesi offerta" dataDxfId="0" dataCellStyle="Migliaia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"/>
  <sheetViews>
    <sheetView workbookViewId="0">
      <selection activeCell="C18" sqref="C18"/>
    </sheetView>
  </sheetViews>
  <sheetFormatPr defaultRowHeight="15" x14ac:dyDescent="0.25"/>
  <cols>
    <col min="1" max="1" width="28.140625" customWidth="1"/>
    <col min="2" max="2" width="15.28515625" customWidth="1"/>
    <col min="4" max="4" width="13.42578125" customWidth="1"/>
    <col min="5" max="8" width="18" customWidth="1"/>
  </cols>
  <sheetData>
    <row r="1" spans="1:8" ht="60" x14ac:dyDescent="0.25">
      <c r="A1" s="1" t="s">
        <v>0</v>
      </c>
      <c r="B1" s="2" t="s">
        <v>1</v>
      </c>
      <c r="C1" s="2" t="s">
        <v>2</v>
      </c>
      <c r="D1" s="4" t="s">
        <v>3</v>
      </c>
      <c r="E1" s="5" t="s">
        <v>4</v>
      </c>
      <c r="F1" s="5" t="s">
        <v>5</v>
      </c>
      <c r="G1" s="5" t="s">
        <v>6</v>
      </c>
      <c r="H1" s="5" t="s">
        <v>7</v>
      </c>
    </row>
    <row r="2" spans="1:8" x14ac:dyDescent="0.25">
      <c r="A2" s="1" t="s">
        <v>8</v>
      </c>
      <c r="B2" s="6">
        <v>13</v>
      </c>
      <c r="C2" s="3">
        <v>20</v>
      </c>
      <c r="D2" s="7">
        <f>B2*C2*365</f>
        <v>94900</v>
      </c>
      <c r="E2" s="8">
        <v>1</v>
      </c>
      <c r="F2" s="7">
        <f>(Tabella1[[#This Row],[euro a persona al gg]]-(Tabella1[[#This Row],[euro a persona al gg]]*Tabella1[[#This Row],[% sconto offerta]]))</f>
        <v>0</v>
      </c>
      <c r="G2" s="7">
        <f>Tabella1[[#This Row],[valore offerta]]*Tabella1[[#This Row],[nr posti]]*365</f>
        <v>0</v>
      </c>
      <c r="H2" s="7">
        <f>Tabella1[[#This Row],[valore totale annuale offerta]]/12*25</f>
        <v>0</v>
      </c>
    </row>
    <row r="3" spans="1:8" x14ac:dyDescent="0.25">
      <c r="A3" s="1" t="s">
        <v>9</v>
      </c>
      <c r="B3" s="3">
        <v>16</v>
      </c>
      <c r="C3" s="3">
        <f>3+6</f>
        <v>9</v>
      </c>
      <c r="D3" s="7">
        <f>B3*C3*365</f>
        <v>52560</v>
      </c>
      <c r="E3" s="8">
        <v>1</v>
      </c>
      <c r="F3" s="7">
        <f>(Tabella1[[#This Row],[euro a persona al gg]]-(Tabella1[[#This Row],[euro a persona al gg]]*Tabella1[[#This Row],[% sconto offerta]]))</f>
        <v>0</v>
      </c>
      <c r="G3" s="7">
        <f>Tabella1[[#This Row],[valore offerta]]*Tabella1[[#This Row],[nr posti]]*365</f>
        <v>0</v>
      </c>
      <c r="H3" s="7">
        <f>Tabella1[[#This Row],[valore totale annuale offerta]]/12*25</f>
        <v>0</v>
      </c>
    </row>
    <row r="4" spans="1:8" x14ac:dyDescent="0.25">
      <c r="A4" s="1" t="s">
        <v>10</v>
      </c>
      <c r="B4" s="3">
        <v>20</v>
      </c>
      <c r="C4" s="3">
        <v>2</v>
      </c>
      <c r="D4" s="7">
        <f>B4*C4*365</f>
        <v>14600</v>
      </c>
      <c r="E4" s="8">
        <v>1</v>
      </c>
      <c r="F4" s="7">
        <f>(Tabella1[[#This Row],[euro a persona al gg]]-(Tabella1[[#This Row],[euro a persona al gg]]*Tabella1[[#This Row],[% sconto offerta]]))</f>
        <v>0</v>
      </c>
      <c r="G4" s="7">
        <f>Tabella1[[#This Row],[valore offerta]]*Tabella1[[#This Row],[nr posti]]*365</f>
        <v>0</v>
      </c>
      <c r="H4" s="7">
        <f>Tabella1[[#This Row],[valore totale annuale offerta]]/12*25</f>
        <v>0</v>
      </c>
    </row>
    <row r="5" spans="1:8" x14ac:dyDescent="0.25">
      <c r="A5" s="3"/>
      <c r="B5" s="3"/>
      <c r="C5" s="3"/>
      <c r="D5" s="9">
        <f>SUM(D2:D4)</f>
        <v>162060</v>
      </c>
      <c r="E5" s="3"/>
      <c r="F5" s="7"/>
      <c r="G5" s="11">
        <f t="shared" ref="G5:H5" si="0">SUM(G2:G4)</f>
        <v>0</v>
      </c>
      <c r="H5" s="11">
        <f t="shared" si="0"/>
        <v>0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5"/>
  <sheetViews>
    <sheetView workbookViewId="0">
      <selection activeCell="D13" sqref="D13"/>
    </sheetView>
  </sheetViews>
  <sheetFormatPr defaultRowHeight="15" x14ac:dyDescent="0.25"/>
  <cols>
    <col min="1" max="1" width="46.5703125" customWidth="1"/>
    <col min="2" max="2" width="17.5703125" customWidth="1"/>
    <col min="4" max="4" width="19.28515625" customWidth="1"/>
    <col min="5" max="8" width="27.5703125" customWidth="1"/>
  </cols>
  <sheetData>
    <row r="1" spans="1:8" ht="60" x14ac:dyDescent="0.25">
      <c r="A1" s="1" t="s">
        <v>11</v>
      </c>
      <c r="B1" s="2" t="s">
        <v>1</v>
      </c>
      <c r="C1" s="2" t="s">
        <v>2</v>
      </c>
      <c r="D1" s="12" t="s">
        <v>3</v>
      </c>
      <c r="E1" s="5" t="s">
        <v>4</v>
      </c>
      <c r="F1" s="5" t="s">
        <v>5</v>
      </c>
      <c r="G1" s="5" t="s">
        <v>6</v>
      </c>
      <c r="H1" s="5" t="s">
        <v>7</v>
      </c>
    </row>
    <row r="2" spans="1:8" x14ac:dyDescent="0.25">
      <c r="A2" s="1" t="s">
        <v>12</v>
      </c>
      <c r="B2" s="3">
        <v>20</v>
      </c>
      <c r="C2" s="13">
        <v>2</v>
      </c>
      <c r="D2" s="7">
        <f>B2*C2*365</f>
        <v>14600</v>
      </c>
      <c r="E2" s="8">
        <v>1</v>
      </c>
      <c r="F2" s="7">
        <f>(Tabella2[[#This Row],[euro a persona al gg]]-(Tabella2[[#This Row],[euro a persona al gg]]*Tabella2[[#This Row],[% sconto offerta]]))</f>
        <v>0</v>
      </c>
      <c r="G2" s="7">
        <f>Tabella2[[#This Row],[valore offerta]]*Tabella2[[#This Row],[nr posti]]*365</f>
        <v>0</v>
      </c>
      <c r="H2" s="7">
        <f>Tabella2[[#This Row],[valore totale annuale offerta]]/12*25</f>
        <v>0</v>
      </c>
    </row>
    <row r="3" spans="1:8" x14ac:dyDescent="0.25">
      <c r="A3" s="1" t="s">
        <v>13</v>
      </c>
      <c r="B3" s="14">
        <v>3756.09</v>
      </c>
      <c r="C3" s="13">
        <v>5</v>
      </c>
      <c r="D3" s="7">
        <f>B3</f>
        <v>3756.09</v>
      </c>
      <c r="E3" s="8">
        <v>1</v>
      </c>
      <c r="F3" s="7">
        <f>(Tabella2[[#This Row],[euro a persona al gg]]-(Tabella2[[#This Row],[euro a persona al gg]]*Tabella2[[#This Row],[% sconto offerta]]))</f>
        <v>0</v>
      </c>
      <c r="G3" s="7">
        <f>Tabella2[[#This Row],[valore offerta]]</f>
        <v>0</v>
      </c>
      <c r="H3" s="7">
        <f>Tabella2[[#This Row],[valore totale annuale offerta]]/12*25</f>
        <v>0</v>
      </c>
    </row>
    <row r="4" spans="1:8" x14ac:dyDescent="0.25">
      <c r="A4" s="1" t="s">
        <v>14</v>
      </c>
      <c r="B4" s="14">
        <f>[1]modifica!$C$17</f>
        <v>3493.1440000000002</v>
      </c>
      <c r="C4" s="13"/>
      <c r="D4" s="7">
        <f>B4</f>
        <v>3493.1440000000002</v>
      </c>
      <c r="E4" s="8">
        <v>1</v>
      </c>
      <c r="F4" s="7">
        <f>(Tabella2[[#This Row],[euro a persona al gg]]-(Tabella2[[#This Row],[euro a persona al gg]]*Tabella2[[#This Row],[% sconto offerta]]))</f>
        <v>0</v>
      </c>
      <c r="G4" s="7">
        <f>Tabella2[[#This Row],[valore offerta]]</f>
        <v>0</v>
      </c>
      <c r="H4" s="7">
        <f>Tabella2[[#This Row],[valore totale annuale offerta]]/12*25</f>
        <v>0</v>
      </c>
    </row>
    <row r="5" spans="1:8" x14ac:dyDescent="0.25">
      <c r="A5" s="1"/>
      <c r="B5" s="14"/>
      <c r="C5" s="13"/>
      <c r="D5" s="9">
        <f>SUM(D2:D4)</f>
        <v>21849.234</v>
      </c>
      <c r="E5" s="3"/>
      <c r="F5" s="7">
        <f>(Tabella2[[#This Row],[euro a persona al gg]]-(Tabella2[[#This Row],[euro a persona al gg]]*Tabella2[[#This Row],[% sconto offerta]]))</f>
        <v>0</v>
      </c>
      <c r="G5" s="11">
        <f>SUM(G2:G4)</f>
        <v>0</v>
      </c>
      <c r="H5" s="11">
        <f>SUM(H2:H4)</f>
        <v>0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4"/>
  <sheetViews>
    <sheetView tabSelected="1" workbookViewId="0">
      <selection activeCell="D10" sqref="D10"/>
    </sheetView>
  </sheetViews>
  <sheetFormatPr defaultRowHeight="15" x14ac:dyDescent="0.25"/>
  <cols>
    <col min="1" max="1" width="34.28515625" customWidth="1"/>
    <col min="2" max="2" width="20" customWidth="1"/>
    <col min="3" max="3" width="13.7109375" customWidth="1"/>
    <col min="4" max="4" width="23" customWidth="1"/>
    <col min="5" max="8" width="24.28515625" customWidth="1"/>
  </cols>
  <sheetData>
    <row r="1" spans="1:8" ht="60" x14ac:dyDescent="0.25">
      <c r="A1" s="1" t="s">
        <v>15</v>
      </c>
      <c r="B1" s="2" t="s">
        <v>16</v>
      </c>
      <c r="C1" s="6" t="s">
        <v>17</v>
      </c>
      <c r="D1" s="12" t="s">
        <v>3</v>
      </c>
      <c r="E1" s="5" t="s">
        <v>4</v>
      </c>
      <c r="F1" s="5" t="s">
        <v>5</v>
      </c>
      <c r="G1" s="5" t="s">
        <v>6</v>
      </c>
      <c r="H1" s="5" t="s">
        <v>7</v>
      </c>
    </row>
    <row r="2" spans="1:8" x14ac:dyDescent="0.25">
      <c r="A2" s="1" t="s">
        <v>18</v>
      </c>
      <c r="B2" s="3">
        <v>400</v>
      </c>
      <c r="C2" s="3">
        <v>7</v>
      </c>
      <c r="D2" s="7">
        <f>Tabella3[[#This Row],[nr nuclei]]*Tabella3[[#This Row],[euro al mese a famiglia]]*12</f>
        <v>33600</v>
      </c>
      <c r="E2" s="8">
        <v>1</v>
      </c>
      <c r="F2" s="7">
        <f>(Tabella3[[#This Row],[euro al mese a famiglia]]-(Tabella3[[#This Row],[euro al mese a famiglia]]*Tabella3[[#This Row],[% sconto offerta]]))</f>
        <v>0</v>
      </c>
      <c r="G2" s="7">
        <f>Tabella3[[#This Row],[valore offerta]]*12*Tabella3[[#This Row],[nr nuclei]]</f>
        <v>0</v>
      </c>
      <c r="H2" s="7">
        <f>Tabella3[[#This Row],[valore totale annuale offerta]]/12*25</f>
        <v>0</v>
      </c>
    </row>
    <row r="3" spans="1:8" x14ac:dyDescent="0.25">
      <c r="A3" s="1" t="s">
        <v>19</v>
      </c>
      <c r="B3" s="3">
        <v>750</v>
      </c>
      <c r="C3" s="3">
        <v>2</v>
      </c>
      <c r="D3" s="7">
        <f>Tabella3[[#This Row],[nr nuclei]]*Tabella3[[#This Row],[euro al mese a famiglia]]*12</f>
        <v>18000</v>
      </c>
      <c r="E3" s="8">
        <v>1</v>
      </c>
      <c r="F3" s="7">
        <f>(Tabella3[[#This Row],[euro al mese a famiglia]]-(Tabella3[[#This Row],[euro al mese a famiglia]]*Tabella3[[#This Row],[% sconto offerta]]))</f>
        <v>0</v>
      </c>
      <c r="G3" s="7">
        <f>Tabella3[[#This Row],[valore offerta]]*12*Tabella3[[#This Row],[nr nuclei]]</f>
        <v>0</v>
      </c>
      <c r="H3" s="7">
        <f>Tabella3[[#This Row],[valore totale annuale offerta]]/12*25</f>
        <v>0</v>
      </c>
    </row>
    <row r="4" spans="1:8" x14ac:dyDescent="0.25">
      <c r="A4" s="15"/>
      <c r="B4" s="3"/>
      <c r="C4" s="3"/>
      <c r="D4" s="10">
        <f>SUM(D2:D3)</f>
        <v>51600</v>
      </c>
      <c r="E4" s="3"/>
      <c r="F4" s="7"/>
      <c r="G4" s="7">
        <f>SUM(G2:G3)</f>
        <v>0</v>
      </c>
      <c r="H4" s="7">
        <f>SUM(H2:H3)</f>
        <v>0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Lotto 1</vt:lpstr>
      <vt:lpstr>Lotto 2</vt:lpstr>
      <vt:lpstr>Lotto 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Federica Rolli</dc:creator>
  <cp:lastModifiedBy>Daniela Delaiti</cp:lastModifiedBy>
  <dcterms:created xsi:type="dcterms:W3CDTF">2017-08-21T13:29:32Z</dcterms:created>
  <dcterms:modified xsi:type="dcterms:W3CDTF">2017-09-15T13:28:55Z</dcterms:modified>
</cp:coreProperties>
</file>